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мета" sheetId="1" state="visible" r:id="rId1"/>
  </sheets>
  <definedNames>
    <definedName name="_xlnm.Print_Titles" localSheetId="0">'Смета'!$12:$12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color rgb="002A2521"/>
      <sz val="11"/>
    </font>
    <font>
      <color rgb="006B7680"/>
      <sz val="9"/>
    </font>
    <font>
      <b val="1"/>
      <color rgb="002A2521"/>
      <sz val="11"/>
    </font>
    <font>
      <b val="1"/>
      <color rgb="002A2521"/>
      <sz val="13"/>
    </font>
    <font>
      <color rgb="00D2603A"/>
      <sz val="8"/>
    </font>
    <font>
      <color rgb="006B7680"/>
      <sz val="8"/>
    </font>
    <font>
      <color rgb="002A2521"/>
      <sz val="10"/>
    </font>
    <font>
      <b val="1"/>
      <color rgb="00FFFFFF"/>
      <sz val="8"/>
    </font>
    <font>
      <b val="1"/>
      <color rgb="00243A47"/>
      <sz val="8"/>
    </font>
    <font>
      <b val="1"/>
      <color rgb="002A2521"/>
    </font>
    <font>
      <b val="1"/>
    </font>
    <font>
      <b val="1"/>
      <color rgb="00FFFFFF"/>
      <sz val="11"/>
    </font>
    <font>
      <b val="1"/>
      <color rgb="00FFFFFF"/>
      <sz val="13"/>
    </font>
    <font>
      <b val="1"/>
      <color rgb="006B7680"/>
      <sz val="8"/>
    </font>
  </fonts>
  <fills count="6">
    <fill>
      <patternFill/>
    </fill>
    <fill>
      <patternFill patternType="gray125"/>
    </fill>
    <fill>
      <patternFill patternType="solid">
        <fgColor rgb="00EEF3F5"/>
      </patternFill>
    </fill>
    <fill>
      <patternFill patternType="solid">
        <fgColor rgb="00243A47"/>
      </patternFill>
    </fill>
    <fill>
      <patternFill patternType="solid">
        <fgColor rgb="00FAFBFB"/>
      </patternFill>
    </fill>
    <fill>
      <patternFill patternType="solid">
        <fgColor rgb="0034506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2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2" borderId="0" pivotButton="0" quotePrefix="0" xfId="0"/>
    <xf numFmtId="0" fontId="7" fillId="0" borderId="0" pivotButton="0" quotePrefix="0" xfId="0"/>
    <xf numFmtId="0" fontId="8" fillId="3" borderId="0" pivotButton="0" quotePrefix="0" xfId="0"/>
    <xf numFmtId="0" fontId="9" fillId="2" borderId="0" pivotButton="0" quotePrefix="0" xfId="0"/>
    <xf numFmtId="3" fontId="0" fillId="0" borderId="0" pivotButton="0" quotePrefix="0" xfId="0"/>
    <xf numFmtId="0" fontId="0" fillId="4" borderId="0" pivotButton="0" quotePrefix="0" xfId="0"/>
    <xf numFmtId="0" fontId="10" fillId="4" borderId="0" pivotButton="0" quotePrefix="0" xfId="0"/>
    <xf numFmtId="3" fontId="10" fillId="4" borderId="0" pivotButton="0" quotePrefix="0" xfId="0"/>
    <xf numFmtId="0" fontId="11" fillId="0" borderId="0" pivotButton="0" quotePrefix="0" xfId="0"/>
    <xf numFmtId="0" fontId="0" fillId="5" borderId="0" pivotButton="0" quotePrefix="0" xfId="0"/>
    <xf numFmtId="0" fontId="12" fillId="5" borderId="0" pivotButton="0" quotePrefix="0" xfId="0"/>
    <xf numFmtId="3" fontId="13" fillId="5" borderId="0" pivotButton="0" quotePrefix="0" xfId="0"/>
    <xf numFmtId="0" fontId="14" fillId="0" borderId="0" pivotButton="0" quotePrefix="0" xfId="0"/>
    <xf numFmtId="0" fontId="7" fillId="0" borderId="0" applyAlignment="1" pivotButton="0" quotePrefix="0" xfId="0">
      <alignment/>
    </xf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62"/>
  <sheetViews>
    <sheetView workbookViewId="0">
      <selection activeCell="A1" sqref="A1"/>
    </sheetView>
  </sheetViews>
  <sheetFormatPr baseColWidth="8" defaultRowHeight="15"/>
  <cols>
    <col width="5" customWidth="1" min="1" max="1"/>
    <col width="44" customWidth="1" min="2" max="2"/>
    <col width="8" customWidth="1" min="3" max="3"/>
    <col width="9" customWidth="1" min="4" max="4"/>
    <col width="12" customWidth="1" min="5" max="5"/>
    <col width="14" customWidth="1" min="6" max="6"/>
  </cols>
  <sheetData>
    <row r="1">
      <c r="A1" s="1" t="inlineStr">
        <is>
          <t>ОңайСмета</t>
        </is>
      </c>
      <c r="D1" s="2" t="inlineStr">
        <is>
          <t>Смета</t>
        </is>
      </c>
    </row>
    <row r="2">
      <c r="A2" s="3" t="inlineStr">
        <is>
          <t>onaysmeta.kz</t>
        </is>
      </c>
      <c r="D2" s="3" t="inlineStr">
        <is>
          <t>№ __ от __.__.2026</t>
        </is>
      </c>
    </row>
    <row r="4">
      <c r="A4" s="4" t="inlineStr">
        <is>
          <t>Электромонтажные работы в квартире, 54 м²</t>
        </is>
      </c>
    </row>
    <row r="5">
      <c r="A5" s="5" t="inlineStr">
        <is>
          <t>ОБРАЗЕЦ · ЦИФРЫ ДЛЯ ПРИМЕРА, ПОДСТАВЬ СВОИ</t>
        </is>
      </c>
    </row>
    <row r="7">
      <c r="A7" s="6" t="inlineStr">
        <is>
          <t>ИСПОЛНИТЕЛЬ</t>
        </is>
      </c>
      <c r="B7" s="6" t="n"/>
      <c r="C7" s="6" t="n"/>
      <c r="D7" s="6" t="inlineStr">
        <is>
          <t>ЗАКАЗЧИК · ОБЪЕКТ</t>
        </is>
      </c>
      <c r="E7" s="6" t="n"/>
      <c r="F7" s="6" t="n"/>
    </row>
    <row r="8">
      <c r="A8" s="7" t="inlineStr">
        <is>
          <t>Ерлан, электромонтажник</t>
        </is>
      </c>
      <c r="D8" s="7" t="inlineStr">
        <is>
          <t>______________________</t>
        </is>
      </c>
    </row>
    <row r="9">
      <c r="A9" s="7" t="inlineStr">
        <is>
          <t>тел. +7 ___ ___-__-__</t>
        </is>
      </c>
      <c r="D9" s="7" t="inlineStr">
        <is>
          <t>г. ________, ул. ________</t>
        </is>
      </c>
    </row>
    <row r="10">
      <c r="A10" s="7" t="n"/>
    </row>
    <row r="12">
      <c r="A12" s="8" t="inlineStr">
        <is>
          <t>№</t>
        </is>
      </c>
      <c r="B12" s="8" t="inlineStr">
        <is>
          <t>НАИМЕНОВАНИЕ</t>
        </is>
      </c>
      <c r="C12" s="8" t="inlineStr">
        <is>
          <t>ЕД.</t>
        </is>
      </c>
      <c r="D12" s="8" t="inlineStr">
        <is>
          <t>КОЛ-ВО</t>
        </is>
      </c>
      <c r="E12" s="8" t="inlineStr">
        <is>
          <t>ЦЕНА, ₸</t>
        </is>
      </c>
      <c r="F12" s="8" t="inlineStr">
        <is>
          <t>СУММА, ₸</t>
        </is>
      </c>
    </row>
    <row r="13">
      <c r="A13" s="9" t="inlineStr">
        <is>
          <t>ТОЧКИ</t>
        </is>
      </c>
      <c r="B13" s="9" t="n"/>
      <c r="C13" s="9" t="n"/>
      <c r="D13" s="9" t="n"/>
      <c r="E13" s="9" t="n"/>
      <c r="F13" s="9" t="n"/>
    </row>
    <row r="14">
      <c r="A14" t="n">
        <v>1</v>
      </c>
      <c r="B14" t="inlineStr">
        <is>
          <t>Розетка, скрытая (СУ)</t>
        </is>
      </c>
      <c r="C14" t="inlineStr">
        <is>
          <t>шт</t>
        </is>
      </c>
      <c r="D14" t="n">
        <v>24</v>
      </c>
      <c r="E14" s="10" t="n">
        <v>1250</v>
      </c>
      <c r="F14" s="10">
        <f>D14*E14</f>
        <v/>
      </c>
    </row>
    <row r="15">
      <c r="A15" t="n">
        <v>2</v>
      </c>
      <c r="B15" t="inlineStr">
        <is>
          <t>Выключатель, скрытый (СУ)</t>
        </is>
      </c>
      <c r="C15" t="inlineStr">
        <is>
          <t>шт</t>
        </is>
      </c>
      <c r="D15" t="n">
        <v>9</v>
      </c>
      <c r="E15" s="10" t="n">
        <v>1250</v>
      </c>
      <c r="F15" s="10">
        <f>D15*E15</f>
        <v/>
      </c>
    </row>
    <row r="16">
      <c r="A16" t="n">
        <v>3</v>
      </c>
      <c r="B16" t="inlineStr">
        <is>
          <t>Точечный светильник</t>
        </is>
      </c>
      <c r="C16" t="inlineStr">
        <is>
          <t>шт</t>
        </is>
      </c>
      <c r="D16" t="n">
        <v>12</v>
      </c>
      <c r="E16" s="10" t="n">
        <v>1500</v>
      </c>
      <c r="F16" s="10">
        <f>D16*E16</f>
        <v/>
      </c>
    </row>
    <row r="17">
      <c r="A17" t="n">
        <v>4</v>
      </c>
      <c r="B17" t="inlineStr">
        <is>
          <t>Силовая розетка под стиральную машину</t>
        </is>
      </c>
      <c r="C17" t="inlineStr">
        <is>
          <t>шт</t>
        </is>
      </c>
      <c r="D17" t="n">
        <v>1</v>
      </c>
      <c r="E17" s="10" t="n">
        <v>5000</v>
      </c>
      <c r="F17" s="10">
        <f>D17*E17</f>
        <v/>
      </c>
    </row>
    <row r="18">
      <c r="A18" s="11" t="n"/>
      <c r="B18" s="12" t="inlineStr">
        <is>
          <t>ИТОГО · точки</t>
        </is>
      </c>
      <c r="C18" s="11" t="n"/>
      <c r="D18" s="11" t="n"/>
      <c r="E18" s="11" t="n"/>
      <c r="F18" s="13">
        <f>SUM(F14:F17)</f>
        <v/>
      </c>
    </row>
    <row r="20">
      <c r="A20" s="9" t="inlineStr">
        <is>
          <t>ШТРОБА И ОТВЕРСТИЯ</t>
        </is>
      </c>
      <c r="B20" s="9" t="n"/>
      <c r="C20" s="9" t="n"/>
      <c r="D20" s="9" t="n"/>
      <c r="E20" s="9" t="n"/>
      <c r="F20" s="9" t="n"/>
    </row>
    <row r="21">
      <c r="A21" t="n">
        <v>5</v>
      </c>
      <c r="B21" t="inlineStr">
        <is>
          <t>Штробление, кирпич</t>
        </is>
      </c>
      <c r="C21" t="inlineStr">
        <is>
          <t>м</t>
        </is>
      </c>
      <c r="D21" t="n">
        <v>48</v>
      </c>
      <c r="E21" s="10" t="n">
        <v>1300</v>
      </c>
      <c r="F21" s="10">
        <f>D21*E21</f>
        <v/>
      </c>
    </row>
    <row r="22">
      <c r="A22" t="n">
        <v>6</v>
      </c>
      <c r="B22" t="inlineStr">
        <is>
          <t>Штробление, бетон</t>
        </is>
      </c>
      <c r="C22" t="inlineStr">
        <is>
          <t>м</t>
        </is>
      </c>
      <c r="D22" t="n">
        <v>12</v>
      </c>
      <c r="E22" s="10" t="n">
        <v>1500</v>
      </c>
      <c r="F22" s="10">
        <f>D22*E22</f>
        <v/>
      </c>
    </row>
    <row r="23">
      <c r="A23" t="n">
        <v>7</v>
      </c>
      <c r="B23" t="inlineStr">
        <is>
          <t>Сверление гнезда под подрозетник, бетон</t>
        </is>
      </c>
      <c r="C23" t="inlineStr">
        <is>
          <t>шт</t>
        </is>
      </c>
      <c r="D23" t="n">
        <v>33</v>
      </c>
      <c r="E23" s="10" t="n">
        <v>2800</v>
      </c>
      <c r="F23" s="10">
        <f>D23*E23</f>
        <v/>
      </c>
    </row>
    <row r="24">
      <c r="A24" s="11" t="n"/>
      <c r="B24" s="12" t="inlineStr">
        <is>
          <t>ИТОГО · штроба и отверстия</t>
        </is>
      </c>
      <c r="C24" s="11" t="n"/>
      <c r="D24" s="11" t="n"/>
      <c r="E24" s="11" t="n"/>
      <c r="F24" s="13">
        <f>SUM(F21:F23)</f>
        <v/>
      </c>
    </row>
    <row r="26">
      <c r="A26" s="9" t="inlineStr">
        <is>
          <t>КАБЕЛЬ</t>
        </is>
      </c>
      <c r="B26" s="9" t="n"/>
      <c r="C26" s="9" t="n"/>
      <c r="D26" s="9" t="n"/>
      <c r="E26" s="9" t="n"/>
      <c r="F26" s="9" t="n"/>
    </row>
    <row r="27">
      <c r="A27" t="n">
        <v>8</v>
      </c>
      <c r="B27" t="inlineStr">
        <is>
          <t>Прокладка кабеля в штробе</t>
        </is>
      </c>
      <c r="C27" t="inlineStr">
        <is>
          <t>м</t>
        </is>
      </c>
      <c r="D27" t="n">
        <v>120</v>
      </c>
      <c r="E27" s="10" t="n">
        <v>350</v>
      </c>
      <c r="F27" s="10">
        <f>D27*E27</f>
        <v/>
      </c>
    </row>
    <row r="28">
      <c r="A28" t="n">
        <v>9</v>
      </c>
      <c r="B28" t="inlineStr">
        <is>
          <t>Прокладка кабеля в гофре</t>
        </is>
      </c>
      <c r="C28" t="inlineStr">
        <is>
          <t>м</t>
        </is>
      </c>
      <c r="D28" t="n">
        <v>90</v>
      </c>
      <c r="E28" s="10" t="n">
        <v>550</v>
      </c>
      <c r="F28" s="10">
        <f>D28*E28</f>
        <v/>
      </c>
    </row>
    <row r="29">
      <c r="A29" t="n">
        <v>10</v>
      </c>
      <c r="B29" t="inlineStr">
        <is>
          <t>Слаботочка: витая пара, ТВ-коаксиал</t>
        </is>
      </c>
      <c r="C29" t="inlineStr">
        <is>
          <t>м</t>
        </is>
      </c>
      <c r="D29" t="n">
        <v>30</v>
      </c>
      <c r="E29" s="10" t="n">
        <v>650</v>
      </c>
      <c r="F29" s="10">
        <f>D29*E29</f>
        <v/>
      </c>
    </row>
    <row r="30">
      <c r="A30" s="11" t="n"/>
      <c r="B30" s="12" t="inlineStr">
        <is>
          <t>ИТОГО · кабель</t>
        </is>
      </c>
      <c r="C30" s="11" t="n"/>
      <c r="D30" s="11" t="n"/>
      <c r="E30" s="11" t="n"/>
      <c r="F30" s="13">
        <f>SUM(F27:F29)</f>
        <v/>
      </c>
    </row>
    <row r="32">
      <c r="A32" s="9" t="inlineStr">
        <is>
          <t>ЩИТ</t>
        </is>
      </c>
      <c r="B32" s="9" t="n"/>
      <c r="C32" s="9" t="n"/>
      <c r="D32" s="9" t="n"/>
      <c r="E32" s="9" t="n"/>
      <c r="F32" s="9" t="n"/>
    </row>
    <row r="33">
      <c r="A33" t="n">
        <v>11</v>
      </c>
      <c r="B33" t="inlineStr">
        <is>
          <t>Автомат в щит</t>
        </is>
      </c>
      <c r="C33" t="inlineStr">
        <is>
          <t>шт</t>
        </is>
      </c>
      <c r="D33" t="n">
        <v>14</v>
      </c>
      <c r="E33" s="10" t="n">
        <v>1800</v>
      </c>
      <c r="F33" s="10">
        <f>D33*E33</f>
        <v/>
      </c>
    </row>
    <row r="34">
      <c r="A34" t="n">
        <v>12</v>
      </c>
      <c r="B34" t="inlineStr">
        <is>
          <t>УЗО / дифавтомат</t>
        </is>
      </c>
      <c r="C34" t="inlineStr">
        <is>
          <t>шт</t>
        </is>
      </c>
      <c r="D34" t="n">
        <v>3</v>
      </c>
      <c r="E34" s="10" t="n">
        <v>3700</v>
      </c>
      <c r="F34" s="10">
        <f>D34*E34</f>
        <v/>
      </c>
    </row>
    <row r="35">
      <c r="A35" t="n">
        <v>13</v>
      </c>
      <c r="B35" t="inlineStr">
        <is>
          <t>Расключение распаячной коробки</t>
        </is>
      </c>
      <c r="C35" t="inlineStr">
        <is>
          <t>шт</t>
        </is>
      </c>
      <c r="D35" t="n">
        <v>6</v>
      </c>
      <c r="E35" s="10" t="n">
        <v>2500</v>
      </c>
      <c r="F35" s="10">
        <f>D35*E35</f>
        <v/>
      </c>
    </row>
    <row r="36">
      <c r="A36" s="11" t="n"/>
      <c r="B36" s="12" t="inlineStr">
        <is>
          <t>ИТОГО · щит</t>
        </is>
      </c>
      <c r="C36" s="11" t="n"/>
      <c r="D36" s="11" t="n"/>
      <c r="E36" s="11" t="n"/>
      <c r="F36" s="13">
        <f>SUM(F33:F35)</f>
        <v/>
      </c>
    </row>
    <row r="38">
      <c r="A38" s="9" t="inlineStr">
        <is>
          <t>МАТЕРИАЛЫ</t>
        </is>
      </c>
      <c r="B38" s="9" t="n"/>
      <c r="C38" s="9" t="n"/>
      <c r="D38" s="9" t="n"/>
      <c r="E38" s="9" t="n"/>
      <c r="F38" s="9" t="n"/>
    </row>
    <row r="39">
      <c r="A39" t="n">
        <v>14</v>
      </c>
      <c r="B39" t="inlineStr">
        <is>
          <t>Кабель 3×2,5</t>
        </is>
      </c>
      <c r="C39" t="inlineStr">
        <is>
          <t>м</t>
        </is>
      </c>
      <c r="D39" t="n">
        <v>130</v>
      </c>
      <c r="E39" s="10" t="n"/>
      <c r="F39" s="10">
        <f>D39*E39</f>
        <v/>
      </c>
    </row>
    <row r="40">
      <c r="A40" t="n">
        <v>15</v>
      </c>
      <c r="B40" t="inlineStr">
        <is>
          <t>Кабель 3×1,5</t>
        </is>
      </c>
      <c r="C40" t="inlineStr">
        <is>
          <t>м</t>
        </is>
      </c>
      <c r="D40" t="n">
        <v>100</v>
      </c>
      <c r="E40" s="10" t="n"/>
      <c r="F40" s="10">
        <f>D40*E40</f>
        <v/>
      </c>
    </row>
    <row r="41">
      <c r="A41" t="n">
        <v>16</v>
      </c>
      <c r="B41" t="inlineStr">
        <is>
          <t>Автоматы, УЗО и корпус щита</t>
        </is>
      </c>
      <c r="C41" t="inlineStr">
        <is>
          <t>компл</t>
        </is>
      </c>
      <c r="D41" t="n">
        <v>1</v>
      </c>
      <c r="E41" s="10" t="n"/>
      <c r="F41" s="10">
        <f>D41*E41</f>
        <v/>
      </c>
    </row>
    <row r="42">
      <c r="A42" t="n">
        <v>17</v>
      </c>
      <c r="B42" t="inlineStr">
        <is>
          <t>Подрозетники и крепёж</t>
        </is>
      </c>
      <c r="C42" t="inlineStr">
        <is>
          <t>компл</t>
        </is>
      </c>
      <c r="D42" t="n">
        <v>1</v>
      </c>
      <c r="E42" s="10" t="n"/>
      <c r="F42" s="10">
        <f>D42*E42</f>
        <v/>
      </c>
    </row>
    <row r="43">
      <c r="A43" s="11" t="n"/>
      <c r="B43" s="12" t="inlineStr">
        <is>
          <t>ИТОГО · материалы</t>
        </is>
      </c>
      <c r="C43" s="11" t="n"/>
      <c r="D43" s="11" t="n"/>
      <c r="E43" s="11" t="n"/>
      <c r="F43" s="13">
        <f>SUM(F39:F42)</f>
        <v/>
      </c>
    </row>
    <row r="45">
      <c r="B45" s="14" t="inlineStr">
        <is>
          <t>ВСЕГО РАБОТЫ</t>
        </is>
      </c>
      <c r="F45" s="10">
        <f>F18+F24+F30+F36</f>
        <v/>
      </c>
    </row>
    <row r="46">
      <c r="B46" s="14" t="inlineStr">
        <is>
          <t>ВСЕГО МАТЕРИАЛЫ</t>
        </is>
      </c>
      <c r="F46" s="10">
        <f>F43</f>
        <v/>
      </c>
    </row>
    <row r="47">
      <c r="B47" s="14" t="inlineStr">
        <is>
          <t>НАКЛАДНЫЕ РАСХОДЫ · 10 % ОТ РАБОТ</t>
        </is>
      </c>
      <c r="F47" s="10">
        <f>F45*0.1</f>
        <v/>
      </c>
    </row>
    <row r="49">
      <c r="A49" s="15" t="n"/>
      <c r="B49" s="16" t="inlineStr">
        <is>
          <t>ИТОГО ПО СМЕТЕ</t>
        </is>
      </c>
      <c r="C49" s="15" t="n"/>
      <c r="D49" s="15" t="n"/>
      <c r="E49" s="15" t="n"/>
      <c r="F49" s="17">
        <f>F45+F46+F47</f>
        <v/>
      </c>
    </row>
    <row r="52">
      <c r="A52" s="18" t="inlineStr">
        <is>
          <t>СРОК И УСЛОВИЯ</t>
        </is>
      </c>
    </row>
    <row r="53">
      <c r="A53" s="19" t="inlineStr">
        <is>
          <t>•  Срок выполнения — 12 рабочих дней с даты аванса.</t>
        </is>
      </c>
    </row>
    <row r="54">
      <c r="A54" s="19" t="inlineStr">
        <is>
          <t>•  Сечение кабеля подбирается по нагрузке до начала работ.</t>
        </is>
      </c>
    </row>
    <row r="55">
      <c r="A55" s="19" t="inlineStr">
        <is>
          <t>•  Цены материалов не проставлены: впиши свои закупочные, суммы посчитаются сами.</t>
        </is>
      </c>
    </row>
    <row r="56">
      <c r="A56" s="19" t="inlineStr">
        <is>
          <t>•  Штроба считается по фактической трассе, а длина уточняется после разметки.</t>
        </is>
      </c>
    </row>
    <row r="57">
      <c r="A57" s="19" t="inlineStr">
        <is>
          <t>•  Штробление несущих стен согласуется с заказчиком отдельно.</t>
        </is>
      </c>
    </row>
    <row r="60">
      <c r="A60" t="inlineStr">
        <is>
          <t>Исполнитель ____________</t>
        </is>
      </c>
      <c r="D60" t="inlineStr">
        <is>
          <t>Заказчик ____________</t>
        </is>
      </c>
    </row>
    <row r="62">
      <c r="A62" s="20" t="inlineStr">
        <is>
          <t>Составлено в ОңайСмета · onaysmeta.kz</t>
        </is>
      </c>
    </row>
  </sheetData>
  <pageMargins left="0.4" right="0.4" top="0.5" bottom="0.5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2026-08-24T10:53:22Z</dcterms:created>
  <dcterms:modified xmlns:dcterms="http://purl.org/dc/terms/" xmlns:xsi="http://www.w3.org/2001/XMLSchema-instance" xsi:type="dcterms:W3CDTF">2026-08-24T10:53:22Z</dcterms:modified>
</cp:coreProperties>
</file>